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8BD6A1D6-1084-4F94-B06F-A8768CB9C8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 22-23" sheetId="8" r:id="rId3"/>
    <sheet name="FY 21-22" sheetId="7" r:id="rId4"/>
  </sheets>
  <definedNames>
    <definedName name="_xlnm.Print_Area" localSheetId="3">'FY 21-22'!$A$1:$I$38</definedName>
    <definedName name="_xlnm.Print_Area" localSheetId="2">'FY 22-23'!$A$1:$I$38</definedName>
    <definedName name="_xlnm.Print_Area" localSheetId="1">'FY 23-24'!$A$1:$H$38</definedName>
    <definedName name="_xlnm.Print_Area" localSheetId="0">'FY 24-25'!$A$1:$H$38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H15" i="10"/>
  <c r="F16" i="10"/>
  <c r="H16" i="10"/>
  <c r="F17" i="10"/>
  <c r="H17" i="10"/>
  <c r="F18" i="10"/>
  <c r="H18" i="10"/>
  <c r="F19" i="10"/>
  <c r="H19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H14" i="10"/>
  <c r="F14" i="10"/>
  <c r="G26" i="10"/>
  <c r="D26" i="10"/>
  <c r="C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H15" i="9"/>
  <c r="H16" i="9"/>
  <c r="H17" i="9"/>
  <c r="H18" i="9"/>
  <c r="H19" i="9"/>
  <c r="H20" i="9"/>
  <c r="H21" i="9"/>
  <c r="H22" i="9"/>
  <c r="H23" i="9"/>
  <c r="H24" i="9"/>
  <c r="H25" i="9"/>
  <c r="H14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15" i="9"/>
  <c r="G26" i="9"/>
  <c r="D26" i="9"/>
  <c r="C26" i="9"/>
  <c r="F25" i="9"/>
  <c r="F24" i="9"/>
  <c r="F23" i="9"/>
  <c r="F22" i="9"/>
  <c r="F21" i="9"/>
  <c r="F20" i="9"/>
  <c r="F19" i="9"/>
  <c r="F18" i="9"/>
  <c r="F17" i="9"/>
  <c r="F16" i="9"/>
  <c r="F15" i="9"/>
  <c r="F14" i="9"/>
  <c r="H26" i="8"/>
  <c r="G26" i="8"/>
  <c r="D26" i="8"/>
  <c r="C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25" i="7"/>
  <c r="F25" i="7"/>
  <c r="F26" i="10" l="1"/>
  <c r="H26" i="10"/>
  <c r="F26" i="9"/>
  <c r="H26" i="9"/>
  <c r="F26" i="8"/>
  <c r="I26" i="8"/>
  <c r="F23" i="7"/>
  <c r="I23" i="7"/>
  <c r="I24" i="7" l="1"/>
  <c r="I14" i="7"/>
  <c r="I15" i="7"/>
  <c r="I16" i="7"/>
  <c r="I17" i="7"/>
  <c r="I18" i="7"/>
  <c r="I19" i="7"/>
  <c r="I20" i="7"/>
  <c r="I21" i="7"/>
  <c r="I22" i="7"/>
  <c r="F24" i="7"/>
  <c r="F14" i="7"/>
  <c r="F15" i="7"/>
  <c r="F16" i="7"/>
  <c r="F17" i="7"/>
  <c r="F18" i="7"/>
  <c r="F19" i="7"/>
  <c r="F20" i="7"/>
  <c r="F21" i="7"/>
  <c r="F22" i="7"/>
  <c r="H26" i="7"/>
  <c r="G26" i="7"/>
  <c r="F26" i="7" l="1"/>
  <c r="I26" i="7"/>
  <c r="C26" i="7"/>
  <c r="D26" i="7" l="1"/>
</calcChain>
</file>

<file path=xl/sharedStrings.xml><?xml version="1.0" encoding="utf-8"?>
<sst xmlns="http://schemas.openxmlformats.org/spreadsheetml/2006/main" count="93" uniqueCount="31">
  <si>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</si>
  <si>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</si>
  <si>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</si>
  <si>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</si>
  <si>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</si>
  <si>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</si>
  <si>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</si>
  <si>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</si>
  <si>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</si>
  <si>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</si>
  <si>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</si>
  <si>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</si>
  <si>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</si>
  <si>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</si>
  <si>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</si>
  <si>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</si>
  <si>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</si>
  <si>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</si>
  <si>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</si>
  <si>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</si>
  <si>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Report compiled by the New York State Gaming Commission based on data provided by PointsBet</t>
  </si>
  <si>
    <t>3) For FY 21-22, 1%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</si>
  <si>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2022/2023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</si>
  <si>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</si>
  <si>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</si>
  <si>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</si>
  <si>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</si>
  <si>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2023/2024</t>
  </si>
  <si>
    <t>Report compiled by the New York State Gaming Commission based on data provided by Fanatics</t>
  </si>
  <si>
    <t>4) Points Bet is doing business as Fanatics as of week ending 03/03/24.</t>
  </si>
  <si>
    <t>Total Mobile Sports Wagering Gross Gaming Revenue (GGR) and Taxes - 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</si>
</sst>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38" fontId="0" fillId="0" borderId="0" xfId="0" applyNumberFormat="1"/>
    <xf numFmtId="8" fontId="0" fillId="0" borderId="0" xfId="0" applyNumberFormat="1"/>
    <xf numFmtId="166" fontId="11" fillId="0" borderId="0" xfId="0" applyNumberFormat="1" applyFont="1" applyAlignment="1">
      <alignment horizontal="left" wrapText="1"/>
    </xf>
    <xf numFmtId="5" fontId="0" fillId="0" borderId="0" xfId="0" applyNumberFormat="1"/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164" fontId="6" fillId="3" borderId="6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409575</xdr:colOff>
      <xdr:row>6</xdr:row>
      <xdr:rowOff>116058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6B72E7-4BD3-47FC-BBCC-4530FCE4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33725" cy="1306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409575</xdr:colOff>
      <xdr:row>6</xdr:row>
      <xdr:rowOff>116058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CD43301-12CA-C314-9EF0-DFB62D3D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33725" cy="1306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47625</xdr:rowOff>
    </xdr:from>
    <xdr:to>
      <xdr:col>3</xdr:col>
      <xdr:colOff>342899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B6B7ED-0364-4CD3-88E9-28FFB4EBBA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276225"/>
          <a:ext cx="210502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1</xdr:row>
      <xdr:rowOff>47625</xdr:rowOff>
    </xdr:from>
    <xdr:to>
      <xdr:col>3</xdr:col>
      <xdr:colOff>342899</xdr:colOff>
      <xdr:row>5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7958D00-E826-4040-8747-CD0B24FED7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276225"/>
          <a:ext cx="210502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35DB-FFDD-407B-AFC7-32E85CFDFC1A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69" t="s">
        <v>30</v>
      </c>
      <c r="B8" s="70"/>
      <c r="C8" s="70"/>
      <c r="D8" s="70"/>
      <c r="E8" s="70"/>
      <c r="F8" s="70"/>
      <c r="G8" s="70"/>
      <c r="H8" s="7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8" t="s">
        <v>13</v>
      </c>
      <c r="D10" s="68"/>
      <c r="E10" s="68"/>
      <c r="F10" s="68"/>
      <c r="G10" s="68"/>
      <c r="H10" s="6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45383</v>
      </c>
      <c r="B14" s="5"/>
      <c r="C14" s="22">
        <v>74132081.090000018</v>
      </c>
      <c r="D14" s="21">
        <v>5566913.2400000002</v>
      </c>
      <c r="E14" s="21"/>
      <c r="F14" s="67">
        <f>IF(D14&gt;0,D14*0.49," ")</f>
        <v>2727787.4876000001</v>
      </c>
      <c r="G14" s="67">
        <v>0</v>
      </c>
      <c r="H14" s="67">
        <f>IF(D14&gt;0,D14*0.51+G14," ")</f>
        <v>2839125.7524000001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45414</v>
      </c>
      <c r="B15" s="5"/>
      <c r="C15" s="22">
        <v>71723762.330000013</v>
      </c>
      <c r="D15" s="21">
        <v>7020776.8299999963</v>
      </c>
      <c r="E15" s="21"/>
      <c r="F15" s="67">
        <f t="shared" ref="F15:F25" si="0">IF(D15&gt;0,D15*0.49," ")</f>
        <v>3440180.6466999981</v>
      </c>
      <c r="G15" s="67">
        <v>0</v>
      </c>
      <c r="H15" s="67">
        <f t="shared" ref="H15:H25" si="1">IF(D15&gt;0,D15*0.51+G15," ")</f>
        <v>3580596.1832999983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45445</v>
      </c>
      <c r="B16" s="5"/>
      <c r="C16" s="22">
        <v>67260912.519999996</v>
      </c>
      <c r="D16" s="21">
        <v>6688146.129999999</v>
      </c>
      <c r="E16" s="21"/>
      <c r="F16" s="67">
        <f t="shared" si="0"/>
        <v>3277191.6036999994</v>
      </c>
      <c r="G16" s="67">
        <v>0</v>
      </c>
      <c r="H16" s="67">
        <f t="shared" si="1"/>
        <v>3410954.5262999996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45476</v>
      </c>
      <c r="B17" s="5"/>
      <c r="C17" s="22">
        <v>76139735.320000008</v>
      </c>
      <c r="D17" s="21">
        <v>8934181.0099999979</v>
      </c>
      <c r="E17" s="21"/>
      <c r="F17" s="67">
        <f t="shared" si="0"/>
        <v>4377748.6948999986</v>
      </c>
      <c r="G17" s="67">
        <v>0</v>
      </c>
      <c r="H17" s="67">
        <f t="shared" si="1"/>
        <v>4556432.3150999993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45507</v>
      </c>
      <c r="B18" s="5"/>
      <c r="C18" s="22">
        <v>93079204.769999981</v>
      </c>
      <c r="D18" s="21">
        <v>8482865.9600000028</v>
      </c>
      <c r="E18" s="21"/>
      <c r="F18" s="67">
        <f t="shared" si="0"/>
        <v>4156604.3204000015</v>
      </c>
      <c r="G18" s="67">
        <v>0</v>
      </c>
      <c r="H18" s="67">
        <f t="shared" si="1"/>
        <v>4326261.6396000013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45538</v>
      </c>
      <c r="B19" s="5"/>
      <c r="C19" s="22"/>
      <c r="D19" s="21"/>
      <c r="E19" s="21"/>
      <c r="F19" s="67" t="str">
        <f t="shared" si="0"/>
        <v xml:space="preserve"> </v>
      </c>
      <c r="G19" s="67"/>
      <c r="H19" s="67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45569</v>
      </c>
      <c r="B20" s="5"/>
      <c r="C20" s="22"/>
      <c r="D20" s="21"/>
      <c r="E20" s="21"/>
      <c r="F20" s="67" t="str">
        <f t="shared" si="0"/>
        <v xml:space="preserve"> </v>
      </c>
      <c r="G20" s="67"/>
      <c r="H20" s="67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45600</v>
      </c>
      <c r="B21" s="5"/>
      <c r="C21" s="22"/>
      <c r="D21" s="21"/>
      <c r="E21" s="21"/>
      <c r="F21" s="67" t="str">
        <f t="shared" si="0"/>
        <v xml:space="preserve"> </v>
      </c>
      <c r="G21" s="67"/>
      <c r="H21" s="67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45631</v>
      </c>
      <c r="B22" s="5"/>
      <c r="C22" s="22"/>
      <c r="D22" s="21"/>
      <c r="E22" s="21"/>
      <c r="F22" s="67" t="str">
        <f t="shared" si="0"/>
        <v xml:space="preserve"> </v>
      </c>
      <c r="G22" s="67"/>
      <c r="H22" s="67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45662</v>
      </c>
      <c r="B23" s="5"/>
      <c r="C23" s="22"/>
      <c r="D23" s="21"/>
      <c r="E23" s="21"/>
      <c r="F23" s="67" t="str">
        <f t="shared" si="0"/>
        <v xml:space="preserve"> </v>
      </c>
      <c r="G23" s="67"/>
      <c r="H23" s="67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45693</v>
      </c>
      <c r="B24" s="5"/>
      <c r="C24" s="22"/>
      <c r="D24" s="21"/>
      <c r="E24" s="21"/>
      <c r="F24" s="67" t="str">
        <f t="shared" si="0"/>
        <v xml:space="preserve"> </v>
      </c>
      <c r="G24" s="67"/>
      <c r="H24" s="67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45724</v>
      </c>
      <c r="B25" s="5"/>
      <c r="C25" s="22"/>
      <c r="D25" s="21"/>
      <c r="E25" s="21"/>
      <c r="F25" s="67" t="str">
        <f t="shared" si="0"/>
        <v xml:space="preserve"> </v>
      </c>
      <c r="G25" s="67"/>
      <c r="H25" s="67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382335696.02999997</v>
      </c>
      <c r="D26" s="26">
        <f>SUM(D14:D25)</f>
        <v>36692883.169999994</v>
      </c>
      <c r="E26" s="28"/>
      <c r="F26" s="39">
        <f>SUM(F14:F25)</f>
        <v>17979512.753299996</v>
      </c>
      <c r="G26" s="26">
        <f>SUM(G14:G25)</f>
        <v>0</v>
      </c>
      <c r="H26" s="39">
        <f>SUM(H14:H25)</f>
        <v>18713370.416699998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69"/>
      <c r="B29" s="70"/>
      <c r="C29" s="70"/>
      <c r="D29" s="70"/>
      <c r="E29" s="70"/>
      <c r="F29" s="70"/>
      <c r="G29" s="70"/>
      <c r="H29" s="7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1" t="s">
        <v>25</v>
      </c>
      <c r="B33" s="71"/>
      <c r="C33" s="71"/>
      <c r="D33" s="71"/>
      <c r="E33" s="71"/>
      <c r="F33" s="71"/>
      <c r="G33" s="71"/>
      <c r="H33" s="7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1" t="s">
        <v>26</v>
      </c>
      <c r="B35" s="71"/>
      <c r="C35" s="71"/>
      <c r="D35" s="71"/>
      <c r="E35" s="71"/>
      <c r="F35" s="71"/>
      <c r="G35" s="71"/>
      <c r="H35" s="71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3" s="33" customFormat="1" ht="15" customHeight="1" x14ac:dyDescent="0.25">
      <c r="A37" s="53" t="s">
        <v>28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53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A1:H1"/>
    <mergeCell ref="A2:H2"/>
    <mergeCell ref="A3:H3"/>
    <mergeCell ref="A4:H4"/>
    <mergeCell ref="A5:H5"/>
    <mergeCell ref="C10:H10"/>
    <mergeCell ref="A29:H29"/>
    <mergeCell ref="A33:H33"/>
    <mergeCell ref="A35:H3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C532-606C-492D-8324-22A67924DA7C}">
  <dimension ref="A1:W43"/>
  <sheetViews>
    <sheetView topLeftCell="A6" zoomScaleNormal="100" workbookViewId="0">
      <selection activeCell="H25" sqref="H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69" t="s">
        <v>27</v>
      </c>
      <c r="B8" s="70"/>
      <c r="C8" s="70"/>
      <c r="D8" s="70"/>
      <c r="E8" s="70"/>
      <c r="F8" s="70"/>
      <c r="G8" s="70"/>
      <c r="H8" s="7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8" t="s">
        <v>13</v>
      </c>
      <c r="D10" s="68"/>
      <c r="E10" s="68"/>
      <c r="F10" s="68"/>
      <c r="G10" s="68"/>
      <c r="H10" s="6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45017</v>
      </c>
      <c r="B14" s="5"/>
      <c r="C14" s="22">
        <v>20670167.970000003</v>
      </c>
      <c r="D14" s="21">
        <v>1705338.6800000002</v>
      </c>
      <c r="E14" s="21"/>
      <c r="F14" s="27">
        <f t="shared" ref="F14:F22" si="0">D14*0.49</f>
        <v>835615.95320000011</v>
      </c>
      <c r="G14" s="23"/>
      <c r="H14" s="27">
        <f>D14*0.51+G14</f>
        <v>869722.72680000006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45048</v>
      </c>
      <c r="B15" s="5"/>
      <c r="C15" s="22">
        <v>19076065.249999996</v>
      </c>
      <c r="D15" s="21">
        <v>1213648.0900000001</v>
      </c>
      <c r="E15" s="21"/>
      <c r="F15" s="27">
        <f t="shared" si="0"/>
        <v>594687.56410000008</v>
      </c>
      <c r="G15" s="23"/>
      <c r="H15" s="27">
        <f t="shared" ref="H15:H25" si="1">D15*0.51+G15</f>
        <v>618960.52590000001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5" si="2">+A15+31</f>
        <v>45079</v>
      </c>
      <c r="B16" s="5"/>
      <c r="C16" s="22">
        <v>15673186.100000001</v>
      </c>
      <c r="D16" s="21">
        <v>986716.6999999996</v>
      </c>
      <c r="E16" s="21"/>
      <c r="F16" s="27">
        <f t="shared" si="0"/>
        <v>483491.18299999979</v>
      </c>
      <c r="G16" s="21"/>
      <c r="H16" s="27">
        <f t="shared" si="1"/>
        <v>503225.51699999982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45110</v>
      </c>
      <c r="B17" s="5"/>
      <c r="C17" s="22">
        <v>14399021.039999997</v>
      </c>
      <c r="D17" s="21">
        <v>1348700.5499999998</v>
      </c>
      <c r="E17" s="21"/>
      <c r="F17" s="27">
        <f t="shared" si="0"/>
        <v>660863.26949999994</v>
      </c>
      <c r="G17" s="21"/>
      <c r="H17" s="27">
        <f t="shared" si="1"/>
        <v>687837.28049999988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45141</v>
      </c>
      <c r="B18" s="5"/>
      <c r="C18" s="22">
        <v>17066763.52</v>
      </c>
      <c r="D18" s="21">
        <v>914020.00000000023</v>
      </c>
      <c r="E18" s="21"/>
      <c r="F18" s="27">
        <f t="shared" si="0"/>
        <v>447869.8000000001</v>
      </c>
      <c r="G18" s="21"/>
      <c r="H18" s="27">
        <f t="shared" si="1"/>
        <v>466150.20000000013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45172</v>
      </c>
      <c r="B19" s="5"/>
      <c r="C19" s="22">
        <v>23810141.199999996</v>
      </c>
      <c r="D19" s="21">
        <v>1619466.0199999996</v>
      </c>
      <c r="E19" s="21"/>
      <c r="F19" s="27">
        <f t="shared" si="0"/>
        <v>793538.34979999973</v>
      </c>
      <c r="G19" s="21"/>
      <c r="H19" s="27">
        <f t="shared" si="1"/>
        <v>825927.67019999982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45203</v>
      </c>
      <c r="B20" s="5"/>
      <c r="C20" s="22">
        <v>27640034.840000007</v>
      </c>
      <c r="D20" s="21">
        <v>1293514.0900000003</v>
      </c>
      <c r="E20" s="21"/>
      <c r="F20" s="27">
        <f t="shared" si="0"/>
        <v>633821.90410000016</v>
      </c>
      <c r="G20" s="21"/>
      <c r="H20" s="27">
        <f t="shared" si="1"/>
        <v>659692.18590000016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45234</v>
      </c>
      <c r="B21" s="5"/>
      <c r="C21" s="22">
        <v>27246642.859999999</v>
      </c>
      <c r="D21" s="21">
        <v>2426838.9099999992</v>
      </c>
      <c r="E21" s="21"/>
      <c r="F21" s="27">
        <f t="shared" si="0"/>
        <v>1189151.0658999996</v>
      </c>
      <c r="G21" s="21"/>
      <c r="H21" s="27">
        <f t="shared" si="1"/>
        <v>1237687.8440999996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45265</v>
      </c>
      <c r="B22" s="5"/>
      <c r="C22" s="22">
        <v>28614132.550000001</v>
      </c>
      <c r="D22" s="21">
        <v>2629181.9900000007</v>
      </c>
      <c r="E22" s="21"/>
      <c r="F22" s="27">
        <f t="shared" si="0"/>
        <v>1288299.1751000003</v>
      </c>
      <c r="G22" s="21"/>
      <c r="H22" s="27">
        <f t="shared" si="1"/>
        <v>1340882.8149000003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45296</v>
      </c>
      <c r="B23" s="5"/>
      <c r="C23" s="22">
        <v>31701218.560000002</v>
      </c>
      <c r="D23" s="21">
        <v>2633318.35</v>
      </c>
      <c r="E23" s="21"/>
      <c r="F23" s="27">
        <f>D23*0.49</f>
        <v>1290325.9915</v>
      </c>
      <c r="G23" s="21"/>
      <c r="H23" s="27">
        <f t="shared" si="1"/>
        <v>1342992.3585000001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45327</v>
      </c>
      <c r="B24" s="5"/>
      <c r="C24" s="22">
        <v>82854594.329999998</v>
      </c>
      <c r="D24" s="21">
        <v>2920735.2299999967</v>
      </c>
      <c r="E24" s="21"/>
      <c r="F24" s="27">
        <f t="shared" ref="F24:F25" si="3">D24*0.49</f>
        <v>1431160.2626999984</v>
      </c>
      <c r="G24" s="21"/>
      <c r="H24" s="27">
        <f t="shared" si="1"/>
        <v>1489574.9672999983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 t="shared" si="2"/>
        <v>45358</v>
      </c>
      <c r="B25" s="5"/>
      <c r="C25" s="22">
        <v>53182289.280000001</v>
      </c>
      <c r="D25" s="21">
        <v>3787714.200000003</v>
      </c>
      <c r="E25" s="21"/>
      <c r="F25" s="27">
        <f t="shared" si="3"/>
        <v>1855979.9580000015</v>
      </c>
      <c r="G25" s="21"/>
      <c r="H25" s="27">
        <f t="shared" si="1"/>
        <v>1931734.2420000015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361934257.5</v>
      </c>
      <c r="D26" s="26">
        <f>SUM(D14:D25)</f>
        <v>23479192.809999999</v>
      </c>
      <c r="E26" s="28"/>
      <c r="F26" s="39">
        <f>SUM(F14:F25)</f>
        <v>11504804.4769</v>
      </c>
      <c r="G26" s="26">
        <f>SUM(G14:G25)</f>
        <v>0</v>
      </c>
      <c r="H26" s="39">
        <f>SUM(H14:H25)</f>
        <v>11974388.333099999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69"/>
      <c r="B29" s="70"/>
      <c r="C29" s="70"/>
      <c r="D29" s="70"/>
      <c r="E29" s="70"/>
      <c r="F29" s="70"/>
      <c r="G29" s="70"/>
      <c r="H29" s="7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1" t="s">
        <v>25</v>
      </c>
      <c r="B33" s="71"/>
      <c r="C33" s="71"/>
      <c r="D33" s="71"/>
      <c r="E33" s="71"/>
      <c r="F33" s="71"/>
      <c r="G33" s="71"/>
      <c r="H33" s="7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1" t="s">
        <v>26</v>
      </c>
      <c r="B35" s="71"/>
      <c r="C35" s="71"/>
      <c r="D35" s="71"/>
      <c r="E35" s="71"/>
      <c r="F35" s="71"/>
      <c r="G35" s="71"/>
      <c r="H35" s="71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14.25" customHeight="1" x14ac:dyDescent="0.25">
      <c r="A36" s="71" t="s">
        <v>29</v>
      </c>
      <c r="B36" s="71"/>
      <c r="C36" s="71"/>
      <c r="D36" s="71"/>
      <c r="E36" s="71"/>
      <c r="F36" s="71"/>
      <c r="G36" s="71"/>
      <c r="H36" s="71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28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53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1">
    <mergeCell ref="A36:H36"/>
    <mergeCell ref="C10:H10"/>
    <mergeCell ref="A29:H29"/>
    <mergeCell ref="A33:H33"/>
    <mergeCell ref="A35:H35"/>
    <mergeCell ref="A8:H8"/>
    <mergeCell ref="A1:H1"/>
    <mergeCell ref="A2:H2"/>
    <mergeCell ref="A3:H3"/>
    <mergeCell ref="A4:H4"/>
    <mergeCell ref="A5:H5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465B-D6FE-479B-9CFC-6151D44F8E6C}">
  <dimension ref="A1:X43"/>
  <sheetViews>
    <sheetView topLeftCell="A10" zoomScaleNormal="100" workbookViewId="0">
      <selection activeCell="A36" sqref="A36:XFD36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69" t="s">
        <v>22</v>
      </c>
      <c r="B8" s="70"/>
      <c r="C8" s="70"/>
      <c r="D8" s="70"/>
      <c r="E8" s="70"/>
      <c r="F8" s="70"/>
      <c r="G8" s="70"/>
      <c r="H8" s="70"/>
      <c r="I8" s="7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8" t="s">
        <v>13</v>
      </c>
      <c r="D10" s="68"/>
      <c r="E10" s="68"/>
      <c r="F10" s="68"/>
      <c r="G10" s="68"/>
      <c r="H10" s="68"/>
      <c r="I10" s="6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>
        <v>53193311.520000003</v>
      </c>
      <c r="D14" s="21">
        <v>1468570.9600000004</v>
      </c>
      <c r="E14" s="21"/>
      <c r="F14" s="27">
        <f t="shared" ref="F14:F22" si="0">D14*0.49</f>
        <v>719599.77040000015</v>
      </c>
      <c r="G14" s="23"/>
      <c r="H14" s="23"/>
      <c r="I14" s="27">
        <f t="shared" ref="I14:I22" si="1">D14*0.51+G14+H14</f>
        <v>748971.18960000027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>
        <v>33792316.07</v>
      </c>
      <c r="D15" s="21">
        <v>2906315.7300000014</v>
      </c>
      <c r="E15" s="21"/>
      <c r="F15" s="27">
        <f t="shared" si="0"/>
        <v>1424094.7077000006</v>
      </c>
      <c r="G15" s="23"/>
      <c r="H15" s="23"/>
      <c r="I15" s="27">
        <f t="shared" si="1"/>
        <v>1482221.0223000008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>
        <v>20779144.660000004</v>
      </c>
      <c r="D16" s="21">
        <v>1701742.58</v>
      </c>
      <c r="E16" s="21"/>
      <c r="F16" s="27">
        <f t="shared" si="0"/>
        <v>833853.86420000007</v>
      </c>
      <c r="G16" s="21"/>
      <c r="H16" s="21"/>
      <c r="I16" s="27">
        <f t="shared" si="1"/>
        <v>867888.71580000001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16452890.479999999</v>
      </c>
      <c r="D17" s="21">
        <v>1719696.1199999994</v>
      </c>
      <c r="E17" s="21"/>
      <c r="F17" s="27">
        <f t="shared" si="0"/>
        <v>842651.09879999969</v>
      </c>
      <c r="G17" s="21"/>
      <c r="H17" s="21"/>
      <c r="I17" s="27">
        <f t="shared" si="1"/>
        <v>877045.02119999973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23809633.539999999</v>
      </c>
      <c r="D18" s="21">
        <v>2482751.5099999993</v>
      </c>
      <c r="E18" s="21"/>
      <c r="F18" s="27">
        <f t="shared" si="0"/>
        <v>1216548.2398999997</v>
      </c>
      <c r="G18" s="21"/>
      <c r="H18" s="21"/>
      <c r="I18" s="27">
        <f t="shared" si="1"/>
        <v>1266203.2700999996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23878985.639999997</v>
      </c>
      <c r="D19" s="21">
        <v>1729929.5599999996</v>
      </c>
      <c r="E19" s="21"/>
      <c r="F19" s="27">
        <f t="shared" si="0"/>
        <v>847665.48439999984</v>
      </c>
      <c r="G19" s="21"/>
      <c r="H19" s="21"/>
      <c r="I19" s="27">
        <f t="shared" si="1"/>
        <v>882264.07559999975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39656357.379999995</v>
      </c>
      <c r="D20" s="21">
        <v>2235470.2500000009</v>
      </c>
      <c r="E20" s="21"/>
      <c r="F20" s="27">
        <f t="shared" si="0"/>
        <v>1095380.4225000003</v>
      </c>
      <c r="G20" s="21"/>
      <c r="H20" s="21"/>
      <c r="I20" s="27">
        <f t="shared" si="1"/>
        <v>1140089.8275000006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40805017.999999993</v>
      </c>
      <c r="D21" s="21">
        <v>2147442.2300000009</v>
      </c>
      <c r="E21" s="21"/>
      <c r="F21" s="27">
        <f t="shared" si="0"/>
        <v>1052246.6927000005</v>
      </c>
      <c r="G21" s="21"/>
      <c r="H21" s="21"/>
      <c r="I21" s="27">
        <f t="shared" si="1"/>
        <v>1095195.5373000004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48049386.109999992</v>
      </c>
      <c r="D22" s="21">
        <v>711903.61000000034</v>
      </c>
      <c r="E22" s="21"/>
      <c r="F22" s="27">
        <f t="shared" si="0"/>
        <v>348832.76890000014</v>
      </c>
      <c r="G22" s="21"/>
      <c r="H22" s="21"/>
      <c r="I22" s="27">
        <f t="shared" si="1"/>
        <v>363070.84110000019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57959421.450000003</v>
      </c>
      <c r="D23" s="21">
        <v>3126652.3600000013</v>
      </c>
      <c r="E23" s="21"/>
      <c r="F23" s="27">
        <f>D23*0.49</f>
        <v>1532059.6564000007</v>
      </c>
      <c r="G23" s="21"/>
      <c r="H23" s="21"/>
      <c r="I23" s="27">
        <f>D23*0.51+G23+H23</f>
        <v>1594592.7036000006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29673284.059999999</v>
      </c>
      <c r="D24" s="21">
        <v>1855710.5100000007</v>
      </c>
      <c r="E24" s="21"/>
      <c r="F24" s="27">
        <f t="shared" ref="F24:F25" si="2">D24*0.49</f>
        <v>909298.14990000031</v>
      </c>
      <c r="G24" s="21"/>
      <c r="H24" s="21"/>
      <c r="I24" s="27">
        <f t="shared" ref="I24:I25" si="3">D24*0.51+G24+H24</f>
        <v>946412.3601000004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28913200.509999994</v>
      </c>
      <c r="D25" s="21">
        <v>1620480.8699999992</v>
      </c>
      <c r="E25" s="21"/>
      <c r="F25" s="27">
        <f t="shared" si="2"/>
        <v>794035.62629999954</v>
      </c>
      <c r="G25" s="21"/>
      <c r="H25" s="21"/>
      <c r="I25" s="27">
        <f t="shared" si="3"/>
        <v>826445.24369999964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416962949.41999996</v>
      </c>
      <c r="D26" s="26">
        <f>SUM(D14:D25)</f>
        <v>23706666.290000007</v>
      </c>
      <c r="E26" s="28"/>
      <c r="F26" s="39">
        <f>SUM(F14:F25)</f>
        <v>11616266.482100002</v>
      </c>
      <c r="G26" s="39">
        <f>SUM(G14:G25)</f>
        <v>0</v>
      </c>
      <c r="H26" s="26">
        <f>SUM(H14:H25)</f>
        <v>0</v>
      </c>
      <c r="I26" s="39">
        <f>SUM(I14:I25)</f>
        <v>12090399.807900002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69"/>
      <c r="B29" s="70"/>
      <c r="C29" s="70"/>
      <c r="D29" s="70"/>
      <c r="E29" s="70"/>
      <c r="F29" s="70"/>
      <c r="G29" s="70"/>
      <c r="H29" s="70"/>
      <c r="I29" s="7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1" t="s">
        <v>18</v>
      </c>
      <c r="B33" s="71"/>
      <c r="C33" s="71"/>
      <c r="D33" s="71"/>
      <c r="E33" s="71"/>
      <c r="F33" s="71"/>
      <c r="G33" s="71"/>
      <c r="H33" s="71"/>
      <c r="I33" s="7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1"/>
      <c r="P34" s="61"/>
      <c r="Q34" s="61"/>
      <c r="R34" s="62"/>
      <c r="S34" s="62"/>
      <c r="T34" s="62"/>
      <c r="U34" s="62"/>
      <c r="V34" s="62"/>
      <c r="W34" s="62"/>
    </row>
    <row r="35" spans="1:24" s="63" customFormat="1" ht="27" customHeight="1" x14ac:dyDescent="0.25">
      <c r="A35" s="71" t="s">
        <v>24</v>
      </c>
      <c r="B35" s="71"/>
      <c r="C35" s="71"/>
      <c r="D35" s="71"/>
      <c r="E35" s="71"/>
      <c r="F35" s="71"/>
      <c r="G35" s="71"/>
      <c r="H35" s="71"/>
      <c r="I35" s="71"/>
      <c r="J35" s="64"/>
      <c r="K35" s="61"/>
      <c r="L35" s="61"/>
      <c r="M35" s="61"/>
      <c r="N35" s="61"/>
      <c r="O35" s="61"/>
      <c r="P35" s="61"/>
      <c r="Q35" s="61"/>
      <c r="R35" s="65"/>
      <c r="S35" s="65"/>
      <c r="T35" s="65"/>
      <c r="U35" s="65"/>
      <c r="V35" s="65"/>
      <c r="W35" s="65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zoomScaleNormal="100" workbookViewId="0">
      <selection activeCell="H23" sqref="H23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69" t="s">
        <v>17</v>
      </c>
      <c r="B8" s="70"/>
      <c r="C8" s="70"/>
      <c r="D8" s="70"/>
      <c r="E8" s="70"/>
      <c r="F8" s="70"/>
      <c r="G8" s="70"/>
      <c r="H8" s="70"/>
      <c r="I8" s="7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8" t="s">
        <v>13</v>
      </c>
      <c r="D10" s="68"/>
      <c r="E10" s="68"/>
      <c r="F10" s="68"/>
      <c r="G10" s="68"/>
      <c r="H10" s="68"/>
      <c r="I10" s="6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>
        <v>31202281.419999994</v>
      </c>
      <c r="D23" s="21">
        <v>2561623.2600000016</v>
      </c>
      <c r="E23" s="21"/>
      <c r="F23" s="27">
        <f>D23*0.49</f>
        <v>1255195.3974000008</v>
      </c>
      <c r="G23" s="21">
        <v>0</v>
      </c>
      <c r="H23" s="21">
        <v>0</v>
      </c>
      <c r="I23" s="27">
        <f>D23*0.51+G23+H23</f>
        <v>1306427.8626000008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>
        <v>51574751.939999998</v>
      </c>
      <c r="D24" s="21">
        <v>3088197.8200000022</v>
      </c>
      <c r="E24" s="21"/>
      <c r="F24" s="27">
        <f t="shared" ref="F24:F25" si="2">D24*0.49</f>
        <v>1513216.9318000011</v>
      </c>
      <c r="G24" s="21">
        <v>0</v>
      </c>
      <c r="H24" s="21">
        <v>0</v>
      </c>
      <c r="I24" s="27">
        <f t="shared" ref="I24:I25" si="3">D24*0.51+G24+H24</f>
        <v>1574980.8882000011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>
        <v>48374657.679999992</v>
      </c>
      <c r="D25" s="21">
        <v>2993616.58</v>
      </c>
      <c r="E25" s="21"/>
      <c r="F25" s="27">
        <f t="shared" si="2"/>
        <v>1466872.1242</v>
      </c>
      <c r="G25" s="21">
        <v>0</v>
      </c>
      <c r="H25" s="21">
        <v>0</v>
      </c>
      <c r="I25" s="27">
        <f t="shared" si="3"/>
        <v>1526744.4558000001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131151691.03999998</v>
      </c>
      <c r="D26" s="26">
        <f>SUM(D14:D25)</f>
        <v>8643437.6600000039</v>
      </c>
      <c r="E26" s="28"/>
      <c r="F26" s="39">
        <f>SUM(F14:F25)</f>
        <v>4235284.4534000019</v>
      </c>
      <c r="G26" s="39">
        <f>SUM(G14:G25)</f>
        <v>0</v>
      </c>
      <c r="H26" s="26">
        <f>SUM(H14:H25)</f>
        <v>0</v>
      </c>
      <c r="I26" s="39">
        <f>SUM(I14:I25)</f>
        <v>4408153.206600002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69"/>
      <c r="B29" s="70"/>
      <c r="C29" s="70"/>
      <c r="D29" s="70"/>
      <c r="E29" s="70"/>
      <c r="F29" s="70"/>
      <c r="G29" s="70"/>
      <c r="H29" s="70"/>
      <c r="I29" s="7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1" t="s">
        <v>18</v>
      </c>
      <c r="B33" s="71"/>
      <c r="C33" s="71"/>
      <c r="D33" s="71"/>
      <c r="E33" s="71"/>
      <c r="F33" s="71"/>
      <c r="G33" s="71"/>
      <c r="H33" s="71"/>
      <c r="I33" s="7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71" t="s">
        <v>21</v>
      </c>
      <c r="B35" s="71"/>
      <c r="C35" s="71"/>
      <c r="D35" s="71"/>
      <c r="E35" s="71"/>
      <c r="F35" s="71"/>
      <c r="G35" s="71"/>
      <c r="H35" s="71"/>
      <c r="I35" s="71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35:I35"/>
    <mergeCell ref="C10:I10"/>
    <mergeCell ref="A8:I8"/>
    <mergeCell ref="A33:I33"/>
    <mergeCell ref="A29:I29"/>
    <mergeCell ref="A1:I1"/>
    <mergeCell ref="A2:I2"/>
    <mergeCell ref="A3:I3"/>
    <mergeCell ref="A4:I4"/>
    <mergeCell ref="A5:I5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 22-23</vt:lpstr>
      <vt:lpstr>FY 21-22</vt:lpstr>
      <vt:lpstr>'FY 21-22'!Print_Area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2024-03-07T18:42:46Z</cp:lastPrinted>
  <dcterms:created xsi:type="dcterms:W3CDTF">2018-12-07T15:26:22Z</dcterms:created>
  <dcterms:modified xsi:type="dcterms:W3CDTF">2024-09-05T15:55:13Z</dcterms:modified>
</cp:coreProperties>
</file>